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480" windowHeight="7740"/>
  </bookViews>
  <sheets>
    <sheet name="Г-20" sheetId="1" r:id="rId1"/>
  </sheets>
  <definedNames>
    <definedName name="_xlnm.Print_Titles" localSheetId="0">'Г-20'!$6:$7</definedName>
  </definedNames>
  <calcPr calcId="144525"/>
</workbook>
</file>

<file path=xl/calcChain.xml><?xml version="1.0" encoding="utf-8"?>
<calcChain xmlns="http://schemas.openxmlformats.org/spreadsheetml/2006/main">
  <c r="I29" i="1" l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E22" i="1"/>
  <c r="E23" i="1"/>
  <c r="E24" i="1"/>
  <c r="E25" i="1"/>
  <c r="E26" i="1"/>
  <c r="E20" i="1"/>
  <c r="E21" i="1"/>
  <c r="C27" i="1" l="1"/>
  <c r="D27" i="1"/>
  <c r="F27" i="1"/>
  <c r="B27" i="1"/>
  <c r="C8" i="1"/>
  <c r="D8" i="1"/>
  <c r="F8" i="1"/>
  <c r="B8" i="1"/>
  <c r="I9" i="1"/>
  <c r="G9" i="1"/>
  <c r="G10" i="1"/>
  <c r="E9" i="1"/>
  <c r="E10" i="1"/>
  <c r="G24" i="1"/>
  <c r="G13" i="1"/>
  <c r="E13" i="1"/>
  <c r="G11" i="1"/>
  <c r="G12" i="1"/>
  <c r="E11" i="1"/>
  <c r="E12" i="1"/>
  <c r="E51" i="1"/>
  <c r="G35" i="1"/>
  <c r="E35" i="1"/>
  <c r="G15" i="1"/>
  <c r="H15" i="1"/>
  <c r="G26" i="1" l="1"/>
  <c r="I52" i="1"/>
  <c r="G51" i="1"/>
  <c r="G52" i="1"/>
  <c r="E52" i="1"/>
  <c r="G47" i="1"/>
  <c r="G48" i="1"/>
  <c r="G49" i="1"/>
  <c r="G50" i="1"/>
  <c r="E47" i="1"/>
  <c r="E48" i="1"/>
  <c r="E49" i="1"/>
  <c r="E50" i="1"/>
  <c r="G27" i="1" l="1"/>
  <c r="C53" i="1"/>
  <c r="D53" i="1"/>
  <c r="F53" i="1"/>
  <c r="B53" i="1"/>
  <c r="I56" i="1"/>
  <c r="E56" i="1"/>
  <c r="G56" i="1"/>
  <c r="I54" i="1"/>
  <c r="G54" i="1"/>
  <c r="E54" i="1"/>
  <c r="I55" i="1"/>
  <c r="H55" i="1"/>
  <c r="G55" i="1"/>
  <c r="E55" i="1"/>
  <c r="G22" i="1"/>
  <c r="B58" i="1" l="1"/>
  <c r="G53" i="1"/>
  <c r="I53" i="1"/>
  <c r="G8" i="1"/>
  <c r="G23" i="1"/>
  <c r="E8" i="1"/>
  <c r="E16" i="1"/>
  <c r="G16" i="1"/>
  <c r="G20" i="1" l="1"/>
  <c r="I28" i="1"/>
  <c r="I57" i="1"/>
  <c r="I27" i="1" l="1"/>
  <c r="I8" i="1"/>
  <c r="C58" i="1" l="1"/>
  <c r="F58" i="1"/>
  <c r="D58" i="1"/>
  <c r="G17" i="1"/>
  <c r="G18" i="1"/>
  <c r="G19" i="1"/>
  <c r="G21" i="1"/>
  <c r="G28" i="1"/>
  <c r="G29" i="1"/>
  <c r="G30" i="1"/>
  <c r="G31" i="1"/>
  <c r="G32" i="1"/>
  <c r="G33" i="1"/>
  <c r="G34" i="1"/>
  <c r="G36" i="1"/>
  <c r="G37" i="1"/>
  <c r="G38" i="1"/>
  <c r="G39" i="1"/>
  <c r="G25" i="1"/>
  <c r="G40" i="1"/>
  <c r="G41" i="1"/>
  <c r="G42" i="1"/>
  <c r="G43" i="1"/>
  <c r="G44" i="1"/>
  <c r="G45" i="1"/>
  <c r="G46" i="1"/>
  <c r="G57" i="1"/>
  <c r="E14" i="1"/>
  <c r="E17" i="1"/>
  <c r="E18" i="1"/>
  <c r="E19" i="1"/>
  <c r="E29" i="1"/>
  <c r="E30" i="1"/>
  <c r="E31" i="1"/>
  <c r="E32" i="1"/>
  <c r="E33" i="1"/>
  <c r="E34" i="1"/>
  <c r="E36" i="1"/>
  <c r="E37" i="1"/>
  <c r="E38" i="1"/>
  <c r="E39" i="1"/>
  <c r="E40" i="1"/>
  <c r="E41" i="1"/>
  <c r="E42" i="1"/>
  <c r="E27" i="1" s="1"/>
  <c r="E43" i="1"/>
  <c r="E44" i="1"/>
  <c r="E45" i="1"/>
  <c r="E46" i="1"/>
  <c r="E57" i="1"/>
  <c r="E53" i="1" s="1"/>
  <c r="I58" i="1" l="1"/>
  <c r="G58" i="1"/>
  <c r="H14" i="1"/>
  <c r="H33" i="1"/>
  <c r="H34" i="1"/>
  <c r="H36" i="1"/>
  <c r="G14" i="1"/>
  <c r="H27" i="1" l="1"/>
  <c r="E58" i="1"/>
</calcChain>
</file>

<file path=xl/sharedStrings.xml><?xml version="1.0" encoding="utf-8"?>
<sst xmlns="http://schemas.openxmlformats.org/spreadsheetml/2006/main" count="64" uniqueCount="64">
  <si>
    <t>Информация</t>
  </si>
  <si>
    <t xml:space="preserve">по межбюджетным трансфертам, передаваемым из краевого и федерального бюджета </t>
  </si>
  <si>
    <t>Наименование</t>
  </si>
  <si>
    <t>Утверждено по бюджету на год</t>
  </si>
  <si>
    <t>Исполнено</t>
  </si>
  <si>
    <t>% исполнения от плана</t>
  </si>
  <si>
    <t>% исполнения от плана на отчетный период</t>
  </si>
  <si>
    <t>План на отчетный  период</t>
  </si>
  <si>
    <t>Форма Г-20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</si>
  <si>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</si>
  <si>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</si>
  <si>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Государственная регистрация актов гражданского состояния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</si>
  <si>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</si>
  <si>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 межмуниципальных маршрутах городского, пригородного и междугородного сообщений</t>
  </si>
  <si>
    <t>Обеспечение воспитания и обучения детей-инвалидов в дошкольных образовательных организациях и на дому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</si>
  <si>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</si>
  <si>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</si>
  <si>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</si>
  <si>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</si>
  <si>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Организация отдыха и оздоровления детей</t>
  </si>
  <si>
    <t>Обеспечение жильем отдельных категорий граждан, установленных федеральными законами от 12 января 1995 г. № 5-ФЗ "О ветеранах" и от 24 ноября 1995 г. № 181-ФЗ "О социальной защите инвалидов в Российской Федерации"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</si>
  <si>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</si>
  <si>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</si>
  <si>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Предоставление выплаты компенсации части  родительской 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 администрирование выплат</t>
  </si>
  <si>
    <t>Образование комиссий по делам несовершеннолетних и защите их прав и организация их деятельности</t>
  </si>
  <si>
    <t>Реализация мероприятий по стимулированию педагогических работников по результатам обучения школьников</t>
  </si>
  <si>
    <t>ИТОГО</t>
  </si>
  <si>
    <r>
      <t xml:space="preserve">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тыс. руб.</t>
    </r>
  </si>
  <si>
    <t>Обеспечение  мероприятий по переселению граждан из аварийного жилищного фонда за счет Фонда реформирования ЖКХ</t>
  </si>
  <si>
    <t>Обеспечение мероприятий по переселению граждан из аварийного жилищного фонда за счет средств краевого бюджета</t>
  </si>
  <si>
    <t>Иные межбюджетные трансферты</t>
  </si>
  <si>
    <t>Субсидии</t>
  </si>
  <si>
    <t>Субвенции</t>
  </si>
  <si>
    <t>Поступило из бюджета Пермского края</t>
  </si>
  <si>
    <t>Не поступило из бюджета Пермского края</t>
  </si>
  <si>
    <t>Выплаты единовременных премий обучающимся награжденным знаком отличия Пермского края " Гордость Пермского края"</t>
  </si>
  <si>
    <t>Субсидии краевого бюджета на обеспечение жильем молодых семей</t>
  </si>
  <si>
    <t>Субвенции на обеспечение жильем отдельных категорий граждан, установленных ФЗ от 07.05.2008 №714 "Об обеспечении жильем ветеранов ВОВ 1941-1945 годов"</t>
  </si>
  <si>
    <t xml:space="preserve">Начальник МКУ "Финансовое управление администрации г. Кудымкара"      </t>
  </si>
  <si>
    <t>С.С. Баяндин</t>
  </si>
  <si>
    <t>Ремонт автомобильных дорог в гравийном исполнении к земельным участкам, предоставленным многодетным семьям-средства краевого бюджета</t>
  </si>
  <si>
    <t>Субвенции на единовременную денежную выплату обучающимся из малоимущих семей, поступившим в первый класс общеобразовательной организации</t>
  </si>
  <si>
    <t xml:space="preserve">Субвенции, на осуществление полномочий по созданию и организации деятельности административных комиссий </t>
  </si>
  <si>
    <t>по состоянию на 01.01.2018 год</t>
  </si>
  <si>
    <t>Остаток на счете местного бюджета на 01.01.2018 г.</t>
  </si>
  <si>
    <t>Субсидии на предоставление общего образования по основным и адаптированным общеобразовательным программа в специальных образовательных организациях для обучающихся, воспитанников с ограниченными возможностями здоровья на условиях софинансирования из бюджета Пермского края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</si>
  <si>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на детей дошкольного возраста</t>
  </si>
  <si>
    <t>Обеспечение спортивным инвентарем МАУ ДО "ДЮСШ" на условиях софинансирования из бюджета Пермского края</t>
  </si>
  <si>
    <t>Капитальный ремонт ГТС водохранилища на р.Кува в г.Кудымкаре</t>
  </si>
  <si>
    <t>Субвенции на осуществление полномочий по страхованию граждан РФ, участвующих в деятельности дружин охраны общественного порядка на территории Пермского края</t>
  </si>
  <si>
    <t>Субсидии на выплату материального стимулирования народным дружинникам за участие в охране общественной безопасности на условиях софинансирования из бюджета Пермского края</t>
  </si>
  <si>
    <t>Ремонт автомобильных дорог общего пользования местного значения в городе Кудымкаре, Пермского края на условиях софинансирования из бюджета Пермского края</t>
  </si>
  <si>
    <t>Капитальный ремонт и ремонт автомобильных дорог общего пользования местного значения, находящихся в городе Кудымкаре Пермского края на софинансирование мероприятий по ремонту автомобильных дорог за счет межбюджетного трансферта предоставленного из бюджета города Москвы бюджету Пермского края</t>
  </si>
  <si>
    <t>Мероприятия, направленные на содействие этнокультурному многообразию народов России, проживающих в Пермском крае-средства бюджета Пермского края</t>
  </si>
  <si>
    <t>Реализация социально значимых проектов территориального общественного самоуправления на условиях софинансирования из бюджета Пермского края</t>
  </si>
  <si>
    <t>Проведение фестиваля обрядовых культур "ЧУДный карнавал 2017" на условиях софинансирования из бюджета Пермского края</t>
  </si>
  <si>
    <t>Формирование современной городской среды на условиях софинансирования из бюджетов Пермского края и федерального бюджета</t>
  </si>
  <si>
    <t>Обустройство мест массового отдыха населения города Кудымкара (городских парков) на условиях софинансирования из бюджета Пермского края и федерального бюджета</t>
  </si>
  <si>
    <t>Оценка деятельности глав муниципальных районов и городских округов Пермского края (проведение конкурса муниципальных районов и городских округов Пермского края по достижению наиболее результативных значений показателей управленческой деятельности)</t>
  </si>
  <si>
    <t>Реализация проектов инициативного бюджетирования на условиях софинансирования из бюджета Пермского края</t>
  </si>
  <si>
    <t>Субсидии, передаваемые из бюджета Пермского края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(нераспределенный остаток)</t>
  </si>
  <si>
    <t>Субвенции на 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</si>
  <si>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Субвенции на организацию осуществления государствееных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</si>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</sst>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vertical="center" wrapText="1"/>
    </xf>
    <xf numFmtId="0" fontId="4" fillId="0" borderId="0" xfId="0" applyFont="1"/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Font="1" applyBorder="1"/>
    <xf numFmtId="9" fontId="3" fillId="0" borderId="0" xfId="0" applyNumberFormat="1" applyFont="1" applyBorder="1" applyAlignment="1">
      <alignment vertical="center" wrapText="1"/>
    </xf>
    <xf numFmtId="0" fontId="0" fillId="0" borderId="0" xfId="0" applyBorder="1"/>
    <xf numFmtId="0" fontId="8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9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zoomScale="80" zoomScaleNormal="80" workbookViewId="0">
      <pane ySplit="6" topLeftCell="A7" activePane="bottomLeft" state="frozen"/>
      <selection pane="bottomLeft" activeCell="E25" sqref="E25"/>
    </sheetView>
  </sheetViews>
  <sheetFormatPr defaultRowHeight="15" x14ac:dyDescent="0.25"/>
  <cols>
    <col min="1" max="1" width="49.140625" customWidth="1"/>
    <col min="2" max="2" width="14.7109375" customWidth="1"/>
    <col min="3" max="3" width="15" hidden="1" customWidth="1"/>
    <col min="4" max="4" width="10.5703125" customWidth="1"/>
    <col min="5" max="6" width="12.140625" customWidth="1"/>
    <col min="7" max="7" width="11.42578125" customWidth="1"/>
    <col min="8" max="8" width="15.42578125" hidden="1" customWidth="1"/>
    <col min="9" max="9" width="12.42578125" customWidth="1"/>
  </cols>
  <sheetData>
    <row r="1" spans="1:9" x14ac:dyDescent="0.25">
      <c r="F1" s="36" t="s">
        <v>8</v>
      </c>
      <c r="G1" s="36"/>
      <c r="H1" s="36"/>
      <c r="I1" s="37"/>
    </row>
    <row r="2" spans="1:9" ht="18.75" x14ac:dyDescent="0.25">
      <c r="A2" s="34" t="s">
        <v>0</v>
      </c>
      <c r="B2" s="34"/>
      <c r="C2" s="34"/>
      <c r="D2" s="34"/>
      <c r="E2" s="34"/>
      <c r="F2" s="34"/>
      <c r="G2" s="34"/>
      <c r="H2" s="34"/>
    </row>
    <row r="3" spans="1:9" ht="18.75" x14ac:dyDescent="0.25">
      <c r="A3" s="34" t="s">
        <v>1</v>
      </c>
      <c r="B3" s="34"/>
      <c r="C3" s="34"/>
      <c r="D3" s="34"/>
      <c r="E3" s="34"/>
      <c r="F3" s="34"/>
      <c r="G3" s="34"/>
      <c r="H3" s="34"/>
      <c r="I3" s="35"/>
    </row>
    <row r="4" spans="1:9" ht="18.75" x14ac:dyDescent="0.25">
      <c r="A4" s="34" t="s">
        <v>43</v>
      </c>
      <c r="B4" s="34"/>
      <c r="C4" s="34"/>
      <c r="D4" s="34"/>
      <c r="E4" s="34"/>
      <c r="F4" s="34"/>
      <c r="G4" s="34"/>
      <c r="H4" s="34"/>
      <c r="I4" s="35"/>
    </row>
    <row r="5" spans="1:9" x14ac:dyDescent="0.25">
      <c r="A5" s="39" t="s">
        <v>27</v>
      </c>
      <c r="B5" s="39"/>
      <c r="C5" s="39"/>
      <c r="D5" s="39"/>
      <c r="E5" s="39"/>
      <c r="F5" s="39"/>
      <c r="G5" s="39"/>
      <c r="H5" s="39"/>
      <c r="I5" s="40"/>
    </row>
    <row r="6" spans="1:9" ht="81.75" customHeight="1" x14ac:dyDescent="0.25">
      <c r="A6" s="20" t="s">
        <v>2</v>
      </c>
      <c r="B6" s="20" t="s">
        <v>3</v>
      </c>
      <c r="C6" s="20" t="s">
        <v>7</v>
      </c>
      <c r="D6" s="20" t="s">
        <v>33</v>
      </c>
      <c r="E6" s="20" t="s">
        <v>34</v>
      </c>
      <c r="F6" s="20" t="s">
        <v>4</v>
      </c>
      <c r="G6" s="20" t="s">
        <v>5</v>
      </c>
      <c r="H6" s="20" t="s">
        <v>6</v>
      </c>
      <c r="I6" s="18" t="s">
        <v>44</v>
      </c>
    </row>
    <row r="7" spans="1:9" x14ac:dyDescent="0.25">
      <c r="A7" s="1">
        <v>1</v>
      </c>
      <c r="B7" s="1">
        <v>2</v>
      </c>
      <c r="C7" s="1">
        <v>3</v>
      </c>
      <c r="D7" s="1">
        <v>3</v>
      </c>
      <c r="E7" s="1">
        <v>4</v>
      </c>
      <c r="F7" s="1">
        <v>5</v>
      </c>
      <c r="G7" s="1">
        <v>6</v>
      </c>
      <c r="H7" s="17">
        <v>7</v>
      </c>
      <c r="I7" s="17">
        <v>8</v>
      </c>
    </row>
    <row r="8" spans="1:9" x14ac:dyDescent="0.25">
      <c r="A8" s="4" t="s">
        <v>31</v>
      </c>
      <c r="B8" s="5">
        <f>B14+B15+B16+B17+B18+B19+B20+B21+B22+B23+B25+B26+B10+B11+B12+B13+B24+B9</f>
        <v>137071.29999999999</v>
      </c>
      <c r="C8" s="5">
        <f t="shared" ref="C8:F8" si="0">C14+C15+C16+C17+C18+C19+C20+C21+C22+C23+C25+C26+C10+C11+C12+C13+C24+C9</f>
        <v>0</v>
      </c>
      <c r="D8" s="5">
        <f t="shared" si="0"/>
        <v>126417.49999999997</v>
      </c>
      <c r="E8" s="5">
        <f t="shared" si="0"/>
        <v>8326.9999999999927</v>
      </c>
      <c r="F8" s="5">
        <f t="shared" si="0"/>
        <v>126007.2</v>
      </c>
      <c r="G8" s="13">
        <f>F8/B8</f>
        <v>0.91928215461588247</v>
      </c>
      <c r="H8" s="19"/>
      <c r="I8" s="27">
        <f>SUM(D8-F8)</f>
        <v>410.29999999997381</v>
      </c>
    </row>
    <row r="9" spans="1:9" ht="81" customHeight="1" x14ac:dyDescent="0.25">
      <c r="A9" s="29" t="s">
        <v>60</v>
      </c>
      <c r="B9" s="28">
        <v>14.3</v>
      </c>
      <c r="C9" s="28"/>
      <c r="D9" s="28">
        <v>0</v>
      </c>
      <c r="E9" s="12">
        <f t="shared" ref="E9:E57" si="1">B9-D9</f>
        <v>14.3</v>
      </c>
      <c r="F9" s="28">
        <v>0</v>
      </c>
      <c r="G9" s="11">
        <f t="shared" ref="G9:G57" si="2">F9/B9</f>
        <v>0</v>
      </c>
      <c r="H9" s="19"/>
      <c r="I9" s="32">
        <f t="shared" ref="I9:I58" si="3">SUM(D9-F9)</f>
        <v>0</v>
      </c>
    </row>
    <row r="10" spans="1:9" ht="39.75" customHeight="1" x14ac:dyDescent="0.25">
      <c r="A10" s="29" t="s">
        <v>59</v>
      </c>
      <c r="B10" s="28">
        <v>900</v>
      </c>
      <c r="C10" s="28"/>
      <c r="D10" s="28">
        <v>900</v>
      </c>
      <c r="E10" s="12">
        <f t="shared" si="1"/>
        <v>0</v>
      </c>
      <c r="F10" s="28">
        <v>830</v>
      </c>
      <c r="G10" s="11">
        <f t="shared" si="2"/>
        <v>0.92222222222222228</v>
      </c>
      <c r="H10" s="19"/>
      <c r="I10" s="32">
        <f t="shared" si="3"/>
        <v>70</v>
      </c>
    </row>
    <row r="11" spans="1:9" ht="51" x14ac:dyDescent="0.25">
      <c r="A11" s="29" t="s">
        <v>53</v>
      </c>
      <c r="B11" s="28">
        <v>55.7</v>
      </c>
      <c r="C11" s="28"/>
      <c r="D11" s="28">
        <v>55.7</v>
      </c>
      <c r="E11" s="12">
        <f t="shared" si="1"/>
        <v>0</v>
      </c>
      <c r="F11" s="28">
        <v>55.7</v>
      </c>
      <c r="G11" s="11">
        <f t="shared" si="2"/>
        <v>1</v>
      </c>
      <c r="H11" s="19"/>
      <c r="I11" s="32">
        <f t="shared" si="3"/>
        <v>0</v>
      </c>
    </row>
    <row r="12" spans="1:9" ht="55.5" customHeight="1" x14ac:dyDescent="0.25">
      <c r="A12" s="29" t="s">
        <v>54</v>
      </c>
      <c r="B12" s="28">
        <v>177.9</v>
      </c>
      <c r="C12" s="28"/>
      <c r="D12" s="28">
        <v>177.9</v>
      </c>
      <c r="E12" s="12">
        <f t="shared" si="1"/>
        <v>0</v>
      </c>
      <c r="F12" s="28">
        <v>172.3</v>
      </c>
      <c r="G12" s="11">
        <f t="shared" si="2"/>
        <v>0.96852164137155705</v>
      </c>
      <c r="H12" s="19"/>
      <c r="I12" s="32">
        <f t="shared" si="3"/>
        <v>5.5999999999999943</v>
      </c>
    </row>
    <row r="13" spans="1:9" ht="44.25" customHeight="1" x14ac:dyDescent="0.25">
      <c r="A13" s="29" t="s">
        <v>55</v>
      </c>
      <c r="B13" s="28">
        <v>244.5</v>
      </c>
      <c r="C13" s="28"/>
      <c r="D13" s="28">
        <v>244.5</v>
      </c>
      <c r="E13" s="12">
        <f t="shared" si="1"/>
        <v>0</v>
      </c>
      <c r="F13" s="28">
        <v>244.5</v>
      </c>
      <c r="G13" s="11">
        <f t="shared" si="2"/>
        <v>1</v>
      </c>
      <c r="H13" s="19"/>
      <c r="I13" s="32">
        <f t="shared" si="3"/>
        <v>0</v>
      </c>
    </row>
    <row r="14" spans="1:9" ht="90" customHeight="1" x14ac:dyDescent="0.25">
      <c r="A14" s="21" t="s">
        <v>45</v>
      </c>
      <c r="B14" s="22">
        <v>3991.6</v>
      </c>
      <c r="C14" s="12"/>
      <c r="D14" s="12">
        <v>3991.6</v>
      </c>
      <c r="E14" s="12">
        <f t="shared" si="1"/>
        <v>0</v>
      </c>
      <c r="F14" s="12">
        <v>3991.6</v>
      </c>
      <c r="G14" s="11">
        <f t="shared" si="2"/>
        <v>1</v>
      </c>
      <c r="H14" s="2" t="e">
        <f t="shared" ref="H14:H36" si="4">F14/C14</f>
        <v>#DIV/0!</v>
      </c>
      <c r="I14" s="32">
        <f t="shared" si="3"/>
        <v>0</v>
      </c>
    </row>
    <row r="15" spans="1:9" ht="32.25" customHeight="1" x14ac:dyDescent="0.25">
      <c r="A15" s="21" t="s">
        <v>48</v>
      </c>
      <c r="B15" s="22">
        <v>2326.8000000000002</v>
      </c>
      <c r="C15" s="12"/>
      <c r="D15" s="12">
        <v>0</v>
      </c>
      <c r="E15" s="12">
        <v>0</v>
      </c>
      <c r="F15" s="12">
        <v>0</v>
      </c>
      <c r="G15" s="11">
        <f t="shared" si="2"/>
        <v>0</v>
      </c>
      <c r="H15" s="2" t="e">
        <f t="shared" si="4"/>
        <v>#DIV/0!</v>
      </c>
      <c r="I15" s="32">
        <f t="shared" si="3"/>
        <v>0</v>
      </c>
    </row>
    <row r="16" spans="1:9" ht="43.5" customHeight="1" x14ac:dyDescent="0.25">
      <c r="A16" s="21" t="s">
        <v>47</v>
      </c>
      <c r="B16" s="22">
        <v>115.5</v>
      </c>
      <c r="C16" s="12"/>
      <c r="D16" s="12">
        <v>115.5</v>
      </c>
      <c r="E16" s="12">
        <f t="shared" si="1"/>
        <v>0</v>
      </c>
      <c r="F16" s="12">
        <v>115.5</v>
      </c>
      <c r="G16" s="11">
        <f t="shared" si="2"/>
        <v>1</v>
      </c>
      <c r="H16" s="2"/>
      <c r="I16" s="32">
        <f t="shared" si="3"/>
        <v>0</v>
      </c>
    </row>
    <row r="17" spans="1:9" ht="51.75" customHeight="1" x14ac:dyDescent="0.25">
      <c r="A17" s="21" t="s">
        <v>28</v>
      </c>
      <c r="B17" s="22">
        <v>35050.199999999997</v>
      </c>
      <c r="C17" s="12"/>
      <c r="D17" s="12">
        <v>34911.5</v>
      </c>
      <c r="E17" s="12">
        <f t="shared" si="1"/>
        <v>138.69999999999709</v>
      </c>
      <c r="F17" s="12">
        <v>34896.5</v>
      </c>
      <c r="G17" s="11">
        <f t="shared" si="2"/>
        <v>0.99561486097083618</v>
      </c>
      <c r="H17" s="2"/>
      <c r="I17" s="32">
        <f t="shared" si="3"/>
        <v>15</v>
      </c>
    </row>
    <row r="18" spans="1:9" ht="40.5" customHeight="1" x14ac:dyDescent="0.25">
      <c r="A18" s="21" t="s">
        <v>29</v>
      </c>
      <c r="B18" s="22">
        <v>21013.1</v>
      </c>
      <c r="C18" s="12"/>
      <c r="D18" s="12">
        <v>19327.900000000001</v>
      </c>
      <c r="E18" s="12">
        <f t="shared" si="1"/>
        <v>1685.1999999999971</v>
      </c>
      <c r="F18" s="12">
        <v>19319</v>
      </c>
      <c r="G18" s="11">
        <f t="shared" si="2"/>
        <v>0.91937886366124</v>
      </c>
      <c r="H18" s="2"/>
      <c r="I18" s="32">
        <f t="shared" si="3"/>
        <v>8.9000000000014552</v>
      </c>
    </row>
    <row r="19" spans="1:9" ht="57" customHeight="1" x14ac:dyDescent="0.25">
      <c r="A19" s="21" t="s">
        <v>51</v>
      </c>
      <c r="B19" s="22">
        <v>19000</v>
      </c>
      <c r="C19" s="12"/>
      <c r="D19" s="12">
        <v>17963.400000000001</v>
      </c>
      <c r="E19" s="12">
        <f t="shared" si="1"/>
        <v>1036.5999999999985</v>
      </c>
      <c r="F19" s="12">
        <v>17963.400000000001</v>
      </c>
      <c r="G19" s="11">
        <f t="shared" si="2"/>
        <v>0.94544210526315797</v>
      </c>
      <c r="H19" s="2"/>
      <c r="I19" s="32">
        <f t="shared" si="3"/>
        <v>0</v>
      </c>
    </row>
    <row r="20" spans="1:9" ht="45.75" customHeight="1" x14ac:dyDescent="0.25">
      <c r="A20" s="21" t="s">
        <v>9</v>
      </c>
      <c r="B20" s="22">
        <v>151.9</v>
      </c>
      <c r="C20" s="12"/>
      <c r="D20" s="12">
        <v>151.9</v>
      </c>
      <c r="E20" s="12">
        <f t="shared" si="1"/>
        <v>0</v>
      </c>
      <c r="F20" s="12">
        <v>151.9</v>
      </c>
      <c r="G20" s="11">
        <f>F20/B20</f>
        <v>1</v>
      </c>
      <c r="H20" s="2"/>
      <c r="I20" s="32">
        <f t="shared" si="3"/>
        <v>0</v>
      </c>
    </row>
    <row r="21" spans="1:9" ht="33" customHeight="1" x14ac:dyDescent="0.25">
      <c r="A21" s="21" t="s">
        <v>36</v>
      </c>
      <c r="B21" s="22">
        <v>8833.6</v>
      </c>
      <c r="C21" s="12"/>
      <c r="D21" s="12">
        <v>8174.5</v>
      </c>
      <c r="E21" s="12">
        <f t="shared" si="1"/>
        <v>659.10000000000036</v>
      </c>
      <c r="F21" s="12">
        <v>8174.5</v>
      </c>
      <c r="G21" s="11">
        <f t="shared" si="2"/>
        <v>0.92538715812352834</v>
      </c>
      <c r="H21" s="2"/>
      <c r="I21" s="32">
        <f t="shared" si="3"/>
        <v>0</v>
      </c>
    </row>
    <row r="22" spans="1:9" ht="99.75" hidden="1" customHeight="1" x14ac:dyDescent="0.25">
      <c r="A22" s="23"/>
      <c r="B22" s="22">
        <v>0</v>
      </c>
      <c r="C22" s="12"/>
      <c r="D22" s="12">
        <v>0</v>
      </c>
      <c r="E22" s="12">
        <f t="shared" si="1"/>
        <v>0</v>
      </c>
      <c r="F22" s="12">
        <v>0</v>
      </c>
      <c r="G22" s="11" t="e">
        <f t="shared" ref="G22" si="5">F22/B22</f>
        <v>#DIV/0!</v>
      </c>
      <c r="H22" s="2"/>
      <c r="I22" s="32">
        <f t="shared" si="3"/>
        <v>0</v>
      </c>
    </row>
    <row r="23" spans="1:9" ht="45.75" customHeight="1" x14ac:dyDescent="0.25">
      <c r="A23" s="21" t="s">
        <v>56</v>
      </c>
      <c r="B23" s="22">
        <v>14066.9</v>
      </c>
      <c r="C23" s="12"/>
      <c r="D23" s="12">
        <v>12684.5</v>
      </c>
      <c r="E23" s="12">
        <f t="shared" si="1"/>
        <v>1382.3999999999996</v>
      </c>
      <c r="F23" s="12">
        <v>12684.5</v>
      </c>
      <c r="G23" s="11">
        <f t="shared" si="2"/>
        <v>0.90172674860843538</v>
      </c>
      <c r="H23" s="2"/>
      <c r="I23" s="32">
        <f t="shared" si="3"/>
        <v>0</v>
      </c>
    </row>
    <row r="24" spans="1:9" ht="58.5" customHeight="1" x14ac:dyDescent="0.25">
      <c r="A24" s="21" t="s">
        <v>57</v>
      </c>
      <c r="B24" s="22">
        <v>4000</v>
      </c>
      <c r="C24" s="12"/>
      <c r="D24" s="12">
        <v>4000</v>
      </c>
      <c r="E24" s="12">
        <f t="shared" si="1"/>
        <v>0</v>
      </c>
      <c r="F24" s="12">
        <v>3791.8</v>
      </c>
      <c r="G24" s="11">
        <f t="shared" si="2"/>
        <v>0.94795000000000007</v>
      </c>
      <c r="H24" s="2"/>
      <c r="I24" s="32">
        <f t="shared" si="3"/>
        <v>208.19999999999982</v>
      </c>
    </row>
    <row r="25" spans="1:9" ht="39" customHeight="1" x14ac:dyDescent="0.25">
      <c r="A25" s="23" t="s">
        <v>40</v>
      </c>
      <c r="B25" s="22">
        <v>27000.9</v>
      </c>
      <c r="C25" s="12"/>
      <c r="D25" s="12">
        <v>23590.2</v>
      </c>
      <c r="E25" s="12">
        <f t="shared" si="1"/>
        <v>3410.7000000000007</v>
      </c>
      <c r="F25" s="12">
        <v>23590.2</v>
      </c>
      <c r="G25" s="11">
        <f>F25/B25</f>
        <v>0.87368198837816513</v>
      </c>
      <c r="H25" s="2"/>
      <c r="I25" s="32">
        <f t="shared" si="3"/>
        <v>0</v>
      </c>
    </row>
    <row r="26" spans="1:9" ht="57" customHeight="1" x14ac:dyDescent="0.25">
      <c r="A26" s="23" t="s">
        <v>50</v>
      </c>
      <c r="B26" s="22">
        <v>128.4</v>
      </c>
      <c r="C26" s="12"/>
      <c r="D26" s="12">
        <v>128.4</v>
      </c>
      <c r="E26" s="12">
        <f t="shared" si="1"/>
        <v>0</v>
      </c>
      <c r="F26" s="12">
        <v>25.8</v>
      </c>
      <c r="G26" s="11">
        <f t="shared" ref="G26:G27" si="6">F26/B26</f>
        <v>0.20093457943925233</v>
      </c>
      <c r="H26" s="2"/>
      <c r="I26" s="32">
        <f t="shared" si="3"/>
        <v>102.60000000000001</v>
      </c>
    </row>
    <row r="27" spans="1:9" ht="26.25" customHeight="1" x14ac:dyDescent="0.25">
      <c r="A27" s="30" t="s">
        <v>32</v>
      </c>
      <c r="B27" s="25">
        <f>B28+B29+B30+B31+B32+B33+B34+B36+B37+B38+B39+B40+B41+B42+B43+B44+B45+B46+B47+B48+B49+B50+B51+B52+B35</f>
        <v>326386.59999999992</v>
      </c>
      <c r="C27" s="25">
        <f t="shared" ref="C27:F27" si="7">C28+C29+C30+C31+C32+C33+C34+C36+C37+C38+C39+C40+C41+C42+C43+C44+C45+C46+C47+C48+C49+C50+C51+C52+C35</f>
        <v>0</v>
      </c>
      <c r="D27" s="25">
        <f t="shared" si="7"/>
        <v>323736.29999999993</v>
      </c>
      <c r="E27" s="25">
        <f t="shared" si="7"/>
        <v>700.10000000000036</v>
      </c>
      <c r="F27" s="25">
        <f t="shared" si="7"/>
        <v>320690.2</v>
      </c>
      <c r="G27" s="11">
        <f t="shared" si="6"/>
        <v>0.98254707760674032</v>
      </c>
      <c r="H27" s="25" t="e">
        <f t="shared" ref="H27:I27" si="8">H28+H29+H30+H31+H32+H33+H34+H36+H37+H38+H39+H40+H41+H42+H43+H44+H45+H46+H47+H48+H49+H50+H51+H52</f>
        <v>#DIV/0!</v>
      </c>
      <c r="I27" s="25">
        <f t="shared" si="8"/>
        <v>2574.5999999999967</v>
      </c>
    </row>
    <row r="28" spans="1:9" ht="56.25" customHeight="1" x14ac:dyDescent="0.25">
      <c r="A28" s="21" t="s">
        <v>61</v>
      </c>
      <c r="B28" s="22">
        <v>1953.6</v>
      </c>
      <c r="C28" s="12"/>
      <c r="D28" s="12">
        <v>3.4</v>
      </c>
      <c r="E28" s="12">
        <v>0</v>
      </c>
      <c r="F28" s="12">
        <v>3.4</v>
      </c>
      <c r="G28" s="11">
        <f t="shared" si="2"/>
        <v>1.7403767403767405E-3</v>
      </c>
      <c r="H28" s="2"/>
      <c r="I28" s="32">
        <f t="shared" si="3"/>
        <v>0</v>
      </c>
    </row>
    <row r="29" spans="1:9" ht="67.5" customHeight="1" x14ac:dyDescent="0.25">
      <c r="A29" s="21" t="s">
        <v>10</v>
      </c>
      <c r="B29" s="22">
        <v>9.1999999999999993</v>
      </c>
      <c r="C29" s="12"/>
      <c r="D29" s="12">
        <v>9.1999999999999993</v>
      </c>
      <c r="E29" s="12">
        <f t="shared" si="1"/>
        <v>0</v>
      </c>
      <c r="F29" s="12">
        <v>9.1999999999999993</v>
      </c>
      <c r="G29" s="11">
        <f t="shared" si="2"/>
        <v>1</v>
      </c>
      <c r="H29" s="2"/>
      <c r="I29" s="32">
        <f t="shared" si="3"/>
        <v>0</v>
      </c>
    </row>
    <row r="30" spans="1:9" ht="32.25" customHeight="1" x14ac:dyDescent="0.25">
      <c r="A30" s="21" t="s">
        <v>11</v>
      </c>
      <c r="B30" s="22">
        <v>2247.9</v>
      </c>
      <c r="C30" s="12"/>
      <c r="D30" s="12">
        <v>2247.9</v>
      </c>
      <c r="E30" s="12">
        <f t="shared" si="1"/>
        <v>0</v>
      </c>
      <c r="F30" s="12">
        <v>2247.9</v>
      </c>
      <c r="G30" s="11">
        <f t="shared" si="2"/>
        <v>1</v>
      </c>
      <c r="H30" s="2"/>
      <c r="I30" s="32">
        <f t="shared" si="3"/>
        <v>0</v>
      </c>
    </row>
    <row r="31" spans="1:9" ht="31.5" customHeight="1" x14ac:dyDescent="0.25">
      <c r="A31" s="21" t="s">
        <v>12</v>
      </c>
      <c r="B31" s="22">
        <v>21.7</v>
      </c>
      <c r="C31" s="12"/>
      <c r="D31" s="12">
        <v>21.7</v>
      </c>
      <c r="E31" s="12">
        <f t="shared" si="1"/>
        <v>0</v>
      </c>
      <c r="F31" s="12">
        <v>21.7</v>
      </c>
      <c r="G31" s="11">
        <f t="shared" si="2"/>
        <v>1</v>
      </c>
      <c r="H31" s="2"/>
      <c r="I31" s="32">
        <f t="shared" si="3"/>
        <v>0</v>
      </c>
    </row>
    <row r="32" spans="1:9" ht="81.75" customHeight="1" x14ac:dyDescent="0.25">
      <c r="A32" s="21" t="s">
        <v>13</v>
      </c>
      <c r="B32" s="22">
        <v>14.5</v>
      </c>
      <c r="C32" s="12"/>
      <c r="D32" s="12">
        <v>14.5</v>
      </c>
      <c r="E32" s="12">
        <f t="shared" si="1"/>
        <v>0</v>
      </c>
      <c r="F32" s="12">
        <v>14.5</v>
      </c>
      <c r="G32" s="11">
        <f t="shared" si="2"/>
        <v>1</v>
      </c>
      <c r="H32" s="2"/>
      <c r="I32" s="32">
        <f t="shared" si="3"/>
        <v>0</v>
      </c>
    </row>
    <row r="33" spans="1:9" ht="33.75" customHeight="1" x14ac:dyDescent="0.25">
      <c r="A33" s="21" t="s">
        <v>14</v>
      </c>
      <c r="B33" s="22">
        <v>93.5</v>
      </c>
      <c r="C33" s="12"/>
      <c r="D33" s="12">
        <v>93.5</v>
      </c>
      <c r="E33" s="12">
        <f t="shared" si="1"/>
        <v>0</v>
      </c>
      <c r="F33" s="12">
        <v>89.1</v>
      </c>
      <c r="G33" s="11">
        <f t="shared" si="2"/>
        <v>0.95294117647058818</v>
      </c>
      <c r="H33" s="2" t="e">
        <f t="shared" si="4"/>
        <v>#DIV/0!</v>
      </c>
      <c r="I33" s="32">
        <f t="shared" si="3"/>
        <v>4.4000000000000057</v>
      </c>
    </row>
    <row r="34" spans="1:9" ht="72" customHeight="1" x14ac:dyDescent="0.25">
      <c r="A34" s="21" t="s">
        <v>15</v>
      </c>
      <c r="B34" s="22">
        <v>107451.2</v>
      </c>
      <c r="C34" s="12"/>
      <c r="D34" s="12">
        <v>107451.2</v>
      </c>
      <c r="E34" s="12">
        <f t="shared" si="1"/>
        <v>0</v>
      </c>
      <c r="F34" s="12">
        <v>107404.5</v>
      </c>
      <c r="G34" s="11">
        <f t="shared" si="2"/>
        <v>0.99956538409994489</v>
      </c>
      <c r="H34" s="2" t="e">
        <f t="shared" si="4"/>
        <v>#DIV/0!</v>
      </c>
      <c r="I34" s="32">
        <f t="shared" si="3"/>
        <v>46.69999999999709</v>
      </c>
    </row>
    <row r="35" spans="1:9" ht="83.25" customHeight="1" x14ac:dyDescent="0.25">
      <c r="A35" s="23" t="s">
        <v>46</v>
      </c>
      <c r="B35" s="22">
        <v>27921.9</v>
      </c>
      <c r="C35" s="12"/>
      <c r="D35" s="12">
        <v>27921.9</v>
      </c>
      <c r="E35" s="12">
        <f t="shared" si="1"/>
        <v>0</v>
      </c>
      <c r="F35" s="12">
        <v>27450.400000000001</v>
      </c>
      <c r="G35" s="11">
        <f t="shared" si="2"/>
        <v>0.98311361332860592</v>
      </c>
      <c r="H35" s="2"/>
      <c r="I35" s="32">
        <f t="shared" si="3"/>
        <v>471.5</v>
      </c>
    </row>
    <row r="36" spans="1:9" ht="42" customHeight="1" x14ac:dyDescent="0.25">
      <c r="A36" s="21" t="s">
        <v>16</v>
      </c>
      <c r="B36" s="22">
        <v>8682.4</v>
      </c>
      <c r="C36" s="12"/>
      <c r="D36" s="12">
        <v>8682.4</v>
      </c>
      <c r="E36" s="12">
        <f t="shared" si="1"/>
        <v>0</v>
      </c>
      <c r="F36" s="12">
        <v>8201.4</v>
      </c>
      <c r="G36" s="11">
        <f t="shared" si="2"/>
        <v>0.94460057127061636</v>
      </c>
      <c r="H36" s="2" t="e">
        <f t="shared" si="4"/>
        <v>#DIV/0!</v>
      </c>
      <c r="I36" s="32">
        <f t="shared" si="3"/>
        <v>481</v>
      </c>
    </row>
    <row r="37" spans="1:9" ht="72" customHeight="1" x14ac:dyDescent="0.25">
      <c r="A37" s="23" t="s">
        <v>17</v>
      </c>
      <c r="B37" s="22">
        <v>129611.6</v>
      </c>
      <c r="C37" s="12"/>
      <c r="D37" s="12">
        <v>129611.6</v>
      </c>
      <c r="E37" s="12">
        <f t="shared" si="1"/>
        <v>0</v>
      </c>
      <c r="F37" s="12">
        <v>129611.6</v>
      </c>
      <c r="G37" s="11">
        <f t="shared" si="2"/>
        <v>1</v>
      </c>
      <c r="H37" s="2"/>
      <c r="I37" s="32">
        <f t="shared" si="3"/>
        <v>0</v>
      </c>
    </row>
    <row r="38" spans="1:9" ht="41.25" customHeight="1" x14ac:dyDescent="0.25">
      <c r="A38" s="24" t="s">
        <v>41</v>
      </c>
      <c r="B38" s="22">
        <v>70</v>
      </c>
      <c r="C38" s="12"/>
      <c r="D38" s="12">
        <v>70</v>
      </c>
      <c r="E38" s="12">
        <f t="shared" si="1"/>
        <v>0</v>
      </c>
      <c r="F38" s="12">
        <v>70</v>
      </c>
      <c r="G38" s="11">
        <f t="shared" si="2"/>
        <v>1</v>
      </c>
      <c r="H38" s="2"/>
      <c r="I38" s="32">
        <f t="shared" si="3"/>
        <v>0</v>
      </c>
    </row>
    <row r="39" spans="1:9" ht="44.25" customHeight="1" x14ac:dyDescent="0.25">
      <c r="A39" s="23" t="s">
        <v>18</v>
      </c>
      <c r="B39" s="22">
        <v>4583.2</v>
      </c>
      <c r="C39" s="12"/>
      <c r="D39" s="12">
        <v>4583.2</v>
      </c>
      <c r="E39" s="12">
        <f t="shared" si="1"/>
        <v>0</v>
      </c>
      <c r="F39" s="12">
        <v>4546</v>
      </c>
      <c r="G39" s="11">
        <f t="shared" si="2"/>
        <v>0.99188340024437083</v>
      </c>
      <c r="H39" s="2"/>
      <c r="I39" s="32">
        <f t="shared" si="3"/>
        <v>37.199999999999818</v>
      </c>
    </row>
    <row r="40" spans="1:9" ht="19.5" customHeight="1" x14ac:dyDescent="0.25">
      <c r="A40" s="23" t="s">
        <v>19</v>
      </c>
      <c r="B40" s="22">
        <v>5654.3</v>
      </c>
      <c r="C40" s="12"/>
      <c r="D40" s="12">
        <v>5654.3</v>
      </c>
      <c r="E40" s="12">
        <f t="shared" si="1"/>
        <v>0</v>
      </c>
      <c r="F40" s="12">
        <v>4825.5</v>
      </c>
      <c r="G40" s="11">
        <f t="shared" si="2"/>
        <v>0.85342128999168776</v>
      </c>
      <c r="H40" s="2"/>
      <c r="I40" s="32">
        <f t="shared" si="3"/>
        <v>828.80000000000018</v>
      </c>
    </row>
    <row r="41" spans="1:9" ht="71.25" customHeight="1" x14ac:dyDescent="0.25">
      <c r="A41" s="23" t="s">
        <v>20</v>
      </c>
      <c r="B41" s="22">
        <v>1340.5</v>
      </c>
      <c r="C41" s="12"/>
      <c r="D41" s="12">
        <v>1301.5999999999999</v>
      </c>
      <c r="E41" s="12">
        <f t="shared" si="1"/>
        <v>38.900000000000091</v>
      </c>
      <c r="F41" s="12">
        <v>1301.5999999999999</v>
      </c>
      <c r="G41" s="11">
        <f t="shared" si="2"/>
        <v>0.97098097724729571</v>
      </c>
      <c r="H41" s="2"/>
      <c r="I41" s="32">
        <f t="shared" si="3"/>
        <v>0</v>
      </c>
    </row>
    <row r="42" spans="1:9" ht="52.5" customHeight="1" x14ac:dyDescent="0.25">
      <c r="A42" s="23" t="s">
        <v>37</v>
      </c>
      <c r="B42" s="22">
        <v>3242.8</v>
      </c>
      <c r="C42" s="12"/>
      <c r="D42" s="12">
        <v>2581.6</v>
      </c>
      <c r="E42" s="12">
        <f t="shared" si="1"/>
        <v>661.20000000000027</v>
      </c>
      <c r="F42" s="12">
        <v>1930.8</v>
      </c>
      <c r="G42" s="11">
        <f t="shared" si="2"/>
        <v>0.59541137288762791</v>
      </c>
      <c r="H42" s="2"/>
      <c r="I42" s="32">
        <f t="shared" si="3"/>
        <v>650.79999999999995</v>
      </c>
    </row>
    <row r="43" spans="1:9" ht="30" customHeight="1" x14ac:dyDescent="0.25">
      <c r="A43" s="23" t="s">
        <v>21</v>
      </c>
      <c r="B43" s="22">
        <v>9238.6</v>
      </c>
      <c r="C43" s="12"/>
      <c r="D43" s="12">
        <v>9238.6</v>
      </c>
      <c r="E43" s="12">
        <f t="shared" si="1"/>
        <v>0</v>
      </c>
      <c r="F43" s="12">
        <v>9238.6</v>
      </c>
      <c r="G43" s="11">
        <f t="shared" si="2"/>
        <v>1</v>
      </c>
      <c r="H43" s="2"/>
      <c r="I43" s="32">
        <f t="shared" si="3"/>
        <v>0</v>
      </c>
    </row>
    <row r="44" spans="1:9" ht="30" customHeight="1" x14ac:dyDescent="0.25">
      <c r="A44" s="23" t="s">
        <v>22</v>
      </c>
      <c r="B44" s="22">
        <v>14114.9</v>
      </c>
      <c r="C44" s="12"/>
      <c r="D44" s="12">
        <v>14114.9</v>
      </c>
      <c r="E44" s="12">
        <f t="shared" si="1"/>
        <v>0</v>
      </c>
      <c r="F44" s="12">
        <v>14114.9</v>
      </c>
      <c r="G44" s="11">
        <f t="shared" si="2"/>
        <v>1</v>
      </c>
      <c r="H44" s="2"/>
      <c r="I44" s="32">
        <f t="shared" si="3"/>
        <v>0</v>
      </c>
    </row>
    <row r="45" spans="1:9" ht="81.75" customHeight="1" x14ac:dyDescent="0.25">
      <c r="A45" s="23" t="s">
        <v>23</v>
      </c>
      <c r="B45" s="22">
        <v>7343.8</v>
      </c>
      <c r="C45" s="12"/>
      <c r="D45" s="12">
        <v>7343.8</v>
      </c>
      <c r="E45" s="12">
        <f t="shared" si="1"/>
        <v>0</v>
      </c>
      <c r="F45" s="12">
        <v>7020.3</v>
      </c>
      <c r="G45" s="11">
        <f t="shared" si="2"/>
        <v>0.95594923609030746</v>
      </c>
      <c r="H45" s="2"/>
      <c r="I45" s="32">
        <f t="shared" si="3"/>
        <v>323.5</v>
      </c>
    </row>
    <row r="46" spans="1:9" ht="31.5" customHeight="1" x14ac:dyDescent="0.25">
      <c r="A46" s="23" t="s">
        <v>24</v>
      </c>
      <c r="B46" s="22">
        <v>1314.6</v>
      </c>
      <c r="C46" s="12"/>
      <c r="D46" s="12">
        <v>1314.6</v>
      </c>
      <c r="E46" s="12">
        <f t="shared" si="1"/>
        <v>0</v>
      </c>
      <c r="F46" s="12">
        <v>1314.6</v>
      </c>
      <c r="G46" s="11">
        <f t="shared" si="2"/>
        <v>1</v>
      </c>
      <c r="H46" s="2"/>
      <c r="I46" s="32">
        <f t="shared" si="3"/>
        <v>0</v>
      </c>
    </row>
    <row r="47" spans="1:9" ht="57.75" hidden="1" customHeight="1" x14ac:dyDescent="0.25">
      <c r="A47" s="23"/>
      <c r="B47" s="22">
        <v>0</v>
      </c>
      <c r="C47" s="12"/>
      <c r="D47" s="12">
        <v>0</v>
      </c>
      <c r="E47" s="12">
        <f t="shared" si="1"/>
        <v>0</v>
      </c>
      <c r="F47" s="12">
        <v>0</v>
      </c>
      <c r="G47" s="11" t="e">
        <f t="shared" si="2"/>
        <v>#DIV/0!</v>
      </c>
      <c r="H47" s="2"/>
      <c r="I47" s="32">
        <f t="shared" si="3"/>
        <v>0</v>
      </c>
    </row>
    <row r="48" spans="1:9" ht="54" customHeight="1" x14ac:dyDescent="0.25">
      <c r="A48" s="23" t="s">
        <v>49</v>
      </c>
      <c r="B48" s="22">
        <v>2.2999999999999998</v>
      </c>
      <c r="C48" s="12"/>
      <c r="D48" s="12">
        <v>2.2999999999999998</v>
      </c>
      <c r="E48" s="12">
        <f t="shared" si="1"/>
        <v>0</v>
      </c>
      <c r="F48" s="12">
        <v>2.2000000000000002</v>
      </c>
      <c r="G48" s="11">
        <f t="shared" si="2"/>
        <v>0.95652173913043492</v>
      </c>
      <c r="H48" s="2"/>
      <c r="I48" s="32">
        <f t="shared" si="3"/>
        <v>9.9999999999999645E-2</v>
      </c>
    </row>
    <row r="49" spans="1:9" ht="71.25" customHeight="1" x14ac:dyDescent="0.25">
      <c r="A49" s="23" t="s">
        <v>62</v>
      </c>
      <c r="B49" s="22">
        <v>41.8</v>
      </c>
      <c r="C49" s="12"/>
      <c r="D49" s="12">
        <v>41.8</v>
      </c>
      <c r="E49" s="12">
        <f t="shared" si="1"/>
        <v>0</v>
      </c>
      <c r="F49" s="12">
        <v>41.8</v>
      </c>
      <c r="G49" s="11">
        <f t="shared" si="2"/>
        <v>1</v>
      </c>
      <c r="H49" s="2"/>
      <c r="I49" s="32">
        <f t="shared" si="3"/>
        <v>0</v>
      </c>
    </row>
    <row r="50" spans="1:9" ht="42" customHeight="1" x14ac:dyDescent="0.25">
      <c r="A50" s="23" t="s">
        <v>42</v>
      </c>
      <c r="B50" s="22">
        <v>145</v>
      </c>
      <c r="C50" s="12"/>
      <c r="D50" s="12">
        <v>145</v>
      </c>
      <c r="E50" s="12">
        <f t="shared" si="1"/>
        <v>0</v>
      </c>
      <c r="F50" s="12">
        <v>145</v>
      </c>
      <c r="G50" s="11">
        <f t="shared" si="2"/>
        <v>1</v>
      </c>
      <c r="H50" s="2"/>
      <c r="I50" s="32">
        <f t="shared" si="3"/>
        <v>0</v>
      </c>
    </row>
    <row r="51" spans="1:9" ht="57" customHeight="1" x14ac:dyDescent="0.25">
      <c r="A51" s="23" t="s">
        <v>63</v>
      </c>
      <c r="B51" s="22">
        <v>1287.3</v>
      </c>
      <c r="C51" s="12"/>
      <c r="D51" s="12">
        <v>1287.3</v>
      </c>
      <c r="E51" s="12">
        <f>B51-D51</f>
        <v>0</v>
      </c>
      <c r="F51" s="12">
        <v>1085.2</v>
      </c>
      <c r="G51" s="11">
        <f t="shared" si="2"/>
        <v>0.843004738600171</v>
      </c>
      <c r="H51" s="2"/>
      <c r="I51" s="32">
        <f t="shared" si="3"/>
        <v>202.09999999999991</v>
      </c>
    </row>
    <row r="52" spans="1:9" ht="69" hidden="1" customHeight="1" x14ac:dyDescent="0.25">
      <c r="A52" s="23"/>
      <c r="B52" s="22">
        <v>0</v>
      </c>
      <c r="C52" s="12"/>
      <c r="D52" s="12">
        <v>0</v>
      </c>
      <c r="E52" s="12">
        <f t="shared" si="1"/>
        <v>0</v>
      </c>
      <c r="F52" s="12">
        <v>0</v>
      </c>
      <c r="G52" s="11" t="e">
        <f t="shared" si="2"/>
        <v>#DIV/0!</v>
      </c>
      <c r="H52" s="2"/>
      <c r="I52" s="32">
        <f t="shared" si="3"/>
        <v>0</v>
      </c>
    </row>
    <row r="53" spans="1:9" ht="18" customHeight="1" x14ac:dyDescent="0.25">
      <c r="A53" s="31" t="s">
        <v>30</v>
      </c>
      <c r="B53" s="26">
        <f>B54+B55+B56+B57</f>
        <v>29256.799999999999</v>
      </c>
      <c r="C53" s="14">
        <f>C54+C55+C56+C57</f>
        <v>0</v>
      </c>
      <c r="D53" s="14">
        <f>D54+D55+D56+D57</f>
        <v>29256.799999999999</v>
      </c>
      <c r="E53" s="14">
        <f>E54+E55+E56+E57</f>
        <v>0</v>
      </c>
      <c r="F53" s="14">
        <f>F54+F55+F56+F57</f>
        <v>29256.799999999999</v>
      </c>
      <c r="G53" s="13">
        <f t="shared" si="2"/>
        <v>1</v>
      </c>
      <c r="H53" s="2"/>
      <c r="I53" s="27">
        <f t="shared" si="3"/>
        <v>0</v>
      </c>
    </row>
    <row r="54" spans="1:9" ht="43.5" customHeight="1" x14ac:dyDescent="0.25">
      <c r="A54" s="23" t="s">
        <v>35</v>
      </c>
      <c r="B54" s="22">
        <v>40</v>
      </c>
      <c r="C54" s="12"/>
      <c r="D54" s="12">
        <v>40</v>
      </c>
      <c r="E54" s="12">
        <f t="shared" ref="E54" si="9">B54-D54</f>
        <v>0</v>
      </c>
      <c r="F54" s="12">
        <v>40</v>
      </c>
      <c r="G54" s="11">
        <f t="shared" ref="G54" si="10">F54/B54</f>
        <v>1</v>
      </c>
      <c r="H54" s="2"/>
      <c r="I54" s="32">
        <f t="shared" ref="I54" si="11">SUM(D54-F54)</f>
        <v>0</v>
      </c>
    </row>
    <row r="55" spans="1:9" ht="84.75" customHeight="1" x14ac:dyDescent="0.25">
      <c r="A55" s="21" t="s">
        <v>58</v>
      </c>
      <c r="B55" s="22">
        <v>595</v>
      </c>
      <c r="C55" s="12"/>
      <c r="D55" s="12">
        <v>595</v>
      </c>
      <c r="E55" s="12">
        <f>B55-D55</f>
        <v>0</v>
      </c>
      <c r="F55" s="12">
        <v>595</v>
      </c>
      <c r="G55" s="11">
        <f>F55/B55</f>
        <v>1</v>
      </c>
      <c r="H55" s="2" t="e">
        <f>F55/C55</f>
        <v>#DIV/0!</v>
      </c>
      <c r="I55" s="32">
        <f>SUM(D55-F55)</f>
        <v>0</v>
      </c>
    </row>
    <row r="56" spans="1:9" ht="102" customHeight="1" x14ac:dyDescent="0.25">
      <c r="A56" s="23" t="s">
        <v>52</v>
      </c>
      <c r="B56" s="22">
        <v>28500</v>
      </c>
      <c r="C56" s="12"/>
      <c r="D56" s="12">
        <v>28500</v>
      </c>
      <c r="E56" s="12">
        <f>B56-D56</f>
        <v>0</v>
      </c>
      <c r="F56" s="12">
        <v>28500</v>
      </c>
      <c r="G56" s="11">
        <f>F56/B56</f>
        <v>1</v>
      </c>
      <c r="H56" s="2"/>
      <c r="I56" s="32">
        <f>SUM(D56-F56)</f>
        <v>0</v>
      </c>
    </row>
    <row r="57" spans="1:9" ht="48" customHeight="1" x14ac:dyDescent="0.25">
      <c r="A57" s="23" t="s">
        <v>25</v>
      </c>
      <c r="B57" s="22">
        <v>121.8</v>
      </c>
      <c r="C57" s="12"/>
      <c r="D57" s="12">
        <v>121.8</v>
      </c>
      <c r="E57" s="12">
        <f t="shared" si="1"/>
        <v>0</v>
      </c>
      <c r="F57" s="12">
        <v>121.8</v>
      </c>
      <c r="G57" s="11">
        <f t="shared" si="2"/>
        <v>1</v>
      </c>
      <c r="H57" s="2"/>
      <c r="I57" s="32">
        <f t="shared" si="3"/>
        <v>0</v>
      </c>
    </row>
    <row r="58" spans="1:9" x14ac:dyDescent="0.25">
      <c r="A58" s="10" t="s">
        <v>26</v>
      </c>
      <c r="B58" s="15">
        <f>B53+B27+B8</f>
        <v>492714.6999999999</v>
      </c>
      <c r="C58" s="15">
        <f>C53+C27+C8</f>
        <v>0</v>
      </c>
      <c r="D58" s="15">
        <f>D53+D27+D8</f>
        <v>479410.59999999986</v>
      </c>
      <c r="E58" s="15">
        <f>E53+E27+E8</f>
        <v>9027.0999999999931</v>
      </c>
      <c r="F58" s="15">
        <f>F53+F27+F8</f>
        <v>475954.2</v>
      </c>
      <c r="G58" s="16">
        <f>F58/B58</f>
        <v>0.96598335710300531</v>
      </c>
      <c r="H58" s="33"/>
      <c r="I58" s="27">
        <f t="shared" si="3"/>
        <v>3456.3999999998487</v>
      </c>
    </row>
    <row r="59" spans="1:9" ht="18.75" x14ac:dyDescent="0.25">
      <c r="A59" s="6"/>
      <c r="B59" s="7"/>
      <c r="C59" s="7"/>
      <c r="D59" s="7"/>
      <c r="E59" s="7"/>
      <c r="F59" s="7"/>
      <c r="G59" s="8"/>
      <c r="H59" s="9"/>
    </row>
    <row r="60" spans="1:9" x14ac:dyDescent="0.25">
      <c r="A60" s="38" t="s">
        <v>38</v>
      </c>
      <c r="B60" s="38"/>
      <c r="C60" s="38"/>
      <c r="D60" s="38"/>
      <c r="E60" s="3"/>
      <c r="F60" s="3"/>
      <c r="G60" s="3" t="s">
        <v>39</v>
      </c>
      <c r="H60" s="3"/>
    </row>
  </sheetData>
  <mergeCells count="6">
    <mergeCell ref="A4:I4"/>
    <mergeCell ref="F1:I1"/>
    <mergeCell ref="A60:D60"/>
    <mergeCell ref="A2:H2"/>
    <mergeCell ref="A5:I5"/>
    <mergeCell ref="A3:I3"/>
  </mergeCells>
  <pageMargins left="0.70866141732283472" right="0.70866141732283472" top="0.35433070866141736" bottom="0.35433070866141736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Г-20</vt:lpstr>
      <vt:lpstr>'Г-20'!Заголовки_для_печати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Matrix</dc:creator>
  <cp:lastModifiedBy>Matrix</cp:lastModifiedBy>
  <cp:lastPrinted>2018-02-19T07:06:25Z</cp:lastPrinted>
  <dcterms:created xsi:type="dcterms:W3CDTF">2014-11-13T09:28:47Z</dcterms:created>
  <dcterms:modified xsi:type="dcterms:W3CDTF">2018-02-19T07:10:42Z</dcterms:modified>
</cp:coreProperties>
</file>